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0.10\Userdocs\ПЭО\2022\!!!ОТЧЕТЫ и ЗАПРОСЫ\ОТЧЕТЫ РСТ, ФАС_2022г\ЕИАС\Теплоэнергия\FAS.JKH.OPEN.INFO.BALANCE.WARM Информация о показателях ФХД\"/>
    </mc:Choice>
  </mc:AlternateContent>
  <bookViews>
    <workbookView xWindow="0" yWindow="0" windowWidth="14505" windowHeight="9855"/>
  </bookViews>
  <sheets>
    <sheet name="Лист1" sheetId="1" r:id="rId1"/>
  </sheets>
  <externalReferences>
    <externalReference r:id="rId2"/>
  </externalReferences>
  <definedNames>
    <definedName name="buhg_flag">[1]Титульный!$F$36</definedName>
    <definedName name="dateBuhg">[1]Титульный!$F$37</definedName>
    <definedName name="kind_of_fuels">[1]TEHSHEET!$AB$2:$AB$29</definedName>
    <definedName name="kind_of_purchase_method">[1]TEHSHEET!$P$2:$P$4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9" i="1" l="1"/>
  <c r="D75" i="1"/>
  <c r="D71" i="1"/>
  <c r="D63" i="1"/>
  <c r="D65" i="1" s="1"/>
  <c r="D60" i="1"/>
  <c r="D52" i="1"/>
  <c r="D51" i="1" s="1"/>
  <c r="D46" i="1"/>
  <c r="D45" i="1"/>
  <c r="D39" i="1"/>
  <c r="D38" i="1"/>
  <c r="D36" i="1"/>
  <c r="D35" i="1"/>
  <c r="D34" i="1"/>
  <c r="D33" i="1"/>
  <c r="D21" i="1"/>
  <c r="D16" i="1"/>
  <c r="D12" i="1"/>
  <c r="D8" i="1"/>
  <c r="D43" i="1" l="1"/>
  <c r="D10" i="1" s="1"/>
  <c r="D48" i="1" s="1"/>
</calcChain>
</file>

<file path=xl/comments1.xml><?xml version="1.0" encoding="utf-8"?>
<comments xmlns="http://schemas.openxmlformats.org/spreadsheetml/2006/main">
  <authors>
    <author>User</author>
  </authors>
  <commentList>
    <comment ref="D5" authorId="0" shape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<sst xmlns="http://schemas.openxmlformats.org/spreadsheetml/2006/main" count="243" uniqueCount="165">
  <si>
    <t>№ п/п</t>
  </si>
  <si>
    <t>Наименование параметра</t>
  </si>
  <si>
    <t>Единица измерения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</si>
  <si>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без дифференциации_x000D_
_x000D_
Централизованная система теплоснабжения:_x000D_
  - наименование отсутствует</t>
  </si>
  <si>
    <t>Информация</t>
  </si>
  <si>
    <t>1</t>
  </si>
  <si>
    <t>2</t>
  </si>
  <si>
    <t>3</t>
  </si>
  <si>
    <t>Дата сдачи годового бухгалтерского баланса в налоговые органы</t>
  </si>
  <si>
    <t>х</t>
  </si>
  <si>
    <t>Выручка от регулируемой деятельности по виду деятельности</t>
  </si>
  <si>
    <t>тыс. руб.</t>
  </si>
  <si>
    <t>Себестоимость производимых товаров (оказываемых услуг) по регулируемому виду деятельности, включая:</t>
  </si>
  <si>
    <t>3.1</t>
  </si>
  <si>
    <t>расходы на покупаемую тепловую энергию (мощность), теплоноситель</t>
  </si>
  <si>
    <t>3.2</t>
  </si>
  <si>
    <t>расходы на топливо</t>
  </si>
  <si>
    <t>дизельное топливо</t>
  </si>
  <si>
    <t>объем</t>
  </si>
  <si>
    <t>тонны</t>
  </si>
  <si>
    <t>стоимость за единицу объема</t>
  </si>
  <si>
    <t>стоимость доставки</t>
  </si>
  <si>
    <t>способ приобретения</t>
  </si>
  <si>
    <t>Торги/аукционы</t>
  </si>
  <si>
    <t>дрова</t>
  </si>
  <si>
    <t>м3</t>
  </si>
  <si>
    <t>Прямые договора без торгов</t>
  </si>
  <si>
    <t>Добавить вид топлива</t>
  </si>
  <si>
    <t>3.3</t>
  </si>
  <si>
    <t>Расходы на покупаемую электрическую энергию (мощность), используемую в технологическом процессе</t>
  </si>
  <si>
    <t>3.3.1</t>
  </si>
  <si>
    <t>Средневзвешенная стоимость 1 кВт.ч (с учетом мощности)</t>
  </si>
  <si>
    <t>руб.</t>
  </si>
  <si>
    <t>3.3.2</t>
  </si>
  <si>
    <t>Объем приобретенной электрической энергии</t>
  </si>
  <si>
    <t>тыс. кВт·ч</t>
  </si>
  <si>
    <t>3.4</t>
  </si>
  <si>
    <t>Расходы на приобретение холодной воды, используемой в технологическом процессе</t>
  </si>
  <si>
    <t>3.5</t>
  </si>
  <si>
    <t>Расходы на хим. реагенты, используемые в технологическом процессе</t>
  </si>
  <si>
    <t>3.6</t>
  </si>
  <si>
    <t>Расходы на оплату труда основного производственного персонала</t>
  </si>
  <si>
    <t>3.7</t>
  </si>
  <si>
    <t>Отчисления на социальные нужды основного производственного персонала</t>
  </si>
  <si>
    <t>3.8</t>
  </si>
  <si>
    <t>Расходы на оплату труда административно-управленческого персонала</t>
  </si>
  <si>
    <t>3.9</t>
  </si>
  <si>
    <t>Отчисления на социальные нужды административно-управленческого персонала</t>
  </si>
  <si>
    <t>3.10</t>
  </si>
  <si>
    <t>Расходы на амортизацию основных производственных средств</t>
  </si>
  <si>
    <t>3.11</t>
  </si>
  <si>
    <t>Расходы на аренду имущества, используемого для осуществления регулируемого вида деятельности</t>
  </si>
  <si>
    <t>3.12</t>
  </si>
  <si>
    <t>Общепроизводственные расходы, в том числе:</t>
  </si>
  <si>
    <t>3.12.1</t>
  </si>
  <si>
    <t>Расходы на текущий ремонт</t>
  </si>
  <si>
    <t>3.12.2</t>
  </si>
  <si>
    <t>Расходы на капитальный ремонт</t>
  </si>
  <si>
    <t>3.13</t>
  </si>
  <si>
    <t>Общехозяйственные расходы, в том числе:</t>
  </si>
  <si>
    <t>3.13.1</t>
  </si>
  <si>
    <t>3.13.2</t>
  </si>
  <si>
    <t>3.14</t>
  </si>
  <si>
    <t>Расходы на капитальный и текущий ремонт основных производственных средств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</si>
  <si>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</si>
  <si>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отсутствует</t>
  </si>
  <si>
    <t>3.15</t>
  </si>
  <si>
    <t>Прочие расходы, которые подлежат отнесению на регулируемые виды деятельности, в том числе:</t>
  </si>
  <si>
    <t>3.15.1</t>
  </si>
  <si>
    <t>Услуги банков</t>
  </si>
  <si>
    <t>3.15.2</t>
  </si>
  <si>
    <t xml:space="preserve">Коммунальные услуги </t>
  </si>
  <si>
    <t>3.15.3</t>
  </si>
  <si>
    <t>Прочие</t>
  </si>
  <si>
    <t>Добавить прочие расходы</t>
  </si>
  <si>
    <t>4</t>
  </si>
  <si>
    <t>Валовая прибыль (убытки) от реализации товаров и оказания услуг по регулируемому виду деятельности</t>
  </si>
  <si>
    <t>5</t>
  </si>
  <si>
    <t>Чистая прибыль, полученная от регулируемого вида деятельности, в том числе:</t>
  </si>
  <si>
    <t>5.1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</si>
  <si>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</si>
  <si>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6</t>
  </si>
  <si>
    <t>Изменение стоимости основных фондов, в том числе:</t>
  </si>
  <si>
    <t>6.1</t>
  </si>
  <si>
    <t>Изменение стоимости основных фондов за счет их ввода в эксплуатацию (вывода из эксплуатации)</t>
  </si>
  <si>
    <t>6.1.1</t>
  </si>
  <si>
    <t>Изменение стоимости основных фондов за счет их ввода в эксплуатацию</t>
  </si>
  <si>
    <t>6.1.2</t>
  </si>
  <si>
    <t>Изменение стоимости основных фондов за счет их вывода в эксплуатацию</t>
  </si>
  <si>
    <t>6.2</t>
  </si>
  <si>
    <t>Изменение стоимости основных фондов за счет их переоценки</t>
  </si>
  <si>
    <t>7</t>
  </si>
  <si>
    <t>Годовая бухгалтерская отчетность, включая бухгалтерский баланс и приложения к нему</t>
  </si>
  <si>
    <t>x</t>
  </si>
  <si>
    <t>8</t>
  </si>
  <si>
    <t>Установленная тепловая мощность объектов основных фондов, используемых для теплоснабжения, в том числе по каждому источнику тепловой энергии</t>
  </si>
  <si>
    <t>Гкал/ч</t>
  </si>
  <si>
    <t>Добавить источник тепловой энергии</t>
  </si>
  <si>
    <t>9</t>
  </si>
  <si>
    <t>Тепловая нагрузка по договорам теплоснабжения</t>
  </si>
  <si>
    <t>10</t>
  </si>
  <si>
    <t>Объем вырабатываемой тепловой энергии</t>
  </si>
  <si>
    <t>тыс. Гкал</t>
  </si>
  <si>
    <t>10.1</t>
  </si>
  <si>
    <t>Объем приобретаемой тепловой энергии</t>
  </si>
  <si>
    <t>11</t>
  </si>
  <si>
    <t xml:space="preserve">Объем тепловой энергии, отпускаемой потребителям </t>
  </si>
  <si>
    <t>11.1</t>
  </si>
  <si>
    <t>Определенном по приборам учета, в т.ч.:</t>
  </si>
  <si>
    <t>11.1.1</t>
  </si>
  <si>
    <t>Определенный по приборам учета объем тепловой энергии, отпускаемой по договорам потребителям, максимальный объем потребления тепловой энергии объектов которых составляет менее чем 0,2 Гкал</t>
  </si>
  <si>
    <t>11.2</t>
  </si>
  <si>
    <t>Определенном расчетным путем (нормативам потребления коммунальных услуг)</t>
  </si>
  <si>
    <t>12</t>
  </si>
  <si>
    <t>Нормативы технологических потерь при передаче тепловой энергии, теплоносителя по тепловым сетям</t>
  </si>
  <si>
    <t>Ккал/ч. мес.</t>
  </si>
  <si>
    <t>13</t>
  </si>
  <si>
    <t>Фактический объем потерь при передаче тепловой энергии</t>
  </si>
  <si>
    <t>тыс. Гкал/год</t>
  </si>
  <si>
    <t>13.1</t>
  </si>
  <si>
    <t>Плановый объем потерь при передаче тепловой энергии</t>
  </si>
  <si>
    <t>14</t>
  </si>
  <si>
    <t>Среднесписочная численность основного производственного персонала</t>
  </si>
  <si>
    <t>человек</t>
  </si>
  <si>
    <t>15</t>
  </si>
  <si>
    <t>Среднесписочная численность административно-управленческого персонала</t>
  </si>
  <si>
    <t>16</t>
  </si>
  <si>
    <t>Норматив удельного расхода условного топлива при производстве тепловой энергии источниками тепловой энергии, с распределением по источникам тепловой энергии, используемым для осуществления регулируемых видов деятельности</t>
  </si>
  <si>
    <t>кг у. т./Гкал</t>
  </si>
  <si>
    <t>16.1</t>
  </si>
  <si>
    <t>16.2</t>
  </si>
  <si>
    <t>17</t>
  </si>
  <si>
    <t>Плановый удельный расход условного топлива при производстве тепловой энергии источниками тепловой энергии с распределением по источникам тепловой энергии</t>
  </si>
  <si>
    <t>кг усл. топл./Гкал</t>
  </si>
  <si>
    <t>17.1</t>
  </si>
  <si>
    <t>17.2</t>
  </si>
  <si>
    <t>18</t>
  </si>
  <si>
    <t>Фактический удельный расход условного топлива при производстве тепловой энергии источниками тепловой энергии с распределением по источникам тепловой энергии</t>
  </si>
  <si>
    <t>18.1</t>
  </si>
  <si>
    <t>18.2</t>
  </si>
  <si>
    <t>19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</si>
  <si>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</t>
  </si>
  <si>
    <t>тыс. кВт.ч/Гкал</t>
  </si>
  <si>
    <t>20</t>
  </si>
  <si>
    <t>Удельный расход холодной воды на производство (передачу) тепловой энергии на единицу тепловой энергии, отпускаемой потребителям</t>
  </si>
  <si>
    <t>куб.м/Гкал</t>
  </si>
  <si>
    <t>21</t>
  </si>
  <si>
    <t>Информация о показателях технико-экономического состояния систем теплоснабжения (за исключением теплопотребляющих установок потребителей тепловой энергии, теплоносителя, а также источников тепловой энергии, функционирующих в режиме комбинированной выработки электрической и тепловой энергии), в т.ч.:</t>
  </si>
  <si>
    <t>https://portal.eias.ru/Portal/DownloadPage.aspx?type=12&amp;guid=fc2d0d46-8358-4ac1-975a-0bd2d449b5fd</t>
  </si>
  <si>
    <t>21.1</t>
  </si>
  <si>
    <t>Информация о показателях физического износа объектов теплоснабжения</t>
  </si>
  <si>
    <t>21.2</t>
  </si>
  <si>
    <t>Информация о показателях энергетической эффективности объектов теплоснабжения</t>
  </si>
  <si>
    <t xml:space="preserve">Информация об основных показателях финансово-хозяйственной деятельности АО "Юграэнерго"
 за 2021 год Ханты-Мансийский муниципальный район, Согом (71829434)
 (информация представлена  в соответствии с шаблоном ЕИАС FAS.JKH.OPEN.INFO.BALANCE.WARM(v1.0.3) 
</t>
  </si>
  <si>
    <t>3.2.1</t>
  </si>
  <si>
    <t>3.2.1.1</t>
  </si>
  <si>
    <t>3.2.1.2</t>
  </si>
  <si>
    <t>3.2.1.3</t>
  </si>
  <si>
    <t>3.2.1.4</t>
  </si>
  <si>
    <t>3.2.2</t>
  </si>
  <si>
    <t>3.2.2.1</t>
  </si>
  <si>
    <t>3.2.2.2</t>
  </si>
  <si>
    <t>3.2.2.3</t>
  </si>
  <si>
    <t>3.2.2.4</t>
  </si>
  <si>
    <t>тел. 37-93-30 доб. 142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</si>
</sst>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indexed="62"/>
      <name val="Tahoma"/>
      <family val="2"/>
      <charset val="204"/>
    </font>
    <font>
      <sz val="9"/>
      <color theme="0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81"/>
      <name val="Tahoma"/>
      <family val="2"/>
      <charset val="204"/>
    </font>
    <font>
      <sz val="8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1" applyBorder="0">
      <alignment horizontal="center" vertical="center" wrapText="1"/>
    </xf>
    <xf numFmtId="49" fontId="2" fillId="0" borderId="0" applyBorder="0">
      <alignment vertical="top"/>
    </xf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3" fillId="0" borderId="2" xfId="1" applyFont="1" applyFill="1" applyBorder="1" applyAlignment="1" applyProtection="1">
      <alignment horizontal="center" vertical="center" wrapText="1"/>
    </xf>
    <xf numFmtId="0" fontId="2" fillId="0" borderId="3" xfId="1" applyFont="1" applyFill="1" applyBorder="1" applyAlignment="1" applyProtection="1">
      <alignment horizontal="center" vertical="center" wrapText="1"/>
    </xf>
    <xf numFmtId="0" fontId="2" fillId="0" borderId="3" xfId="2" applyFont="1" applyFill="1" applyBorder="1" applyAlignment="1" applyProtection="1">
      <alignment horizontal="center" vertical="center" wrapText="1"/>
    </xf>
    <xf numFmtId="0" fontId="2" fillId="0" borderId="3" xfId="2" applyFont="1" applyFill="1" applyBorder="1" applyAlignment="1" applyProtection="1">
      <alignment horizontal="left" vertical="top" wrapText="1"/>
    </xf>
    <xf numFmtId="0" fontId="2" fillId="0" borderId="3" xfId="2" applyFont="1" applyFill="1" applyBorder="1" applyAlignment="1" applyProtection="1">
      <alignment horizontal="center" vertical="center" wrapText="1"/>
    </xf>
    <xf numFmtId="49" fontId="4" fillId="0" borderId="3" xfId="2" applyNumberFormat="1" applyFont="1" applyFill="1" applyBorder="1" applyAlignment="1" applyProtection="1">
      <alignment horizontal="center" vertical="center" wrapText="1"/>
    </xf>
    <xf numFmtId="0" fontId="4" fillId="0" borderId="3" xfId="2" applyNumberFormat="1" applyFont="1" applyFill="1" applyBorder="1" applyAlignment="1" applyProtection="1">
      <alignment horizontal="center" vertical="center" wrapText="1"/>
    </xf>
    <xf numFmtId="49" fontId="2" fillId="0" borderId="3" xfId="1" applyNumberFormat="1" applyFont="1" applyFill="1" applyBorder="1" applyAlignment="1" applyProtection="1">
      <alignment horizontal="center" vertical="center" wrapText="1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3" xfId="1" applyFont="1" applyFill="1" applyBorder="1" applyAlignment="1" applyProtection="1">
      <alignment horizontal="center" vertical="center" wrapText="1"/>
    </xf>
    <xf numFmtId="0" fontId="2" fillId="2" borderId="3" xfId="1" applyNumberFormat="1" applyFont="1" applyFill="1" applyBorder="1" applyAlignment="1" applyProtection="1">
      <alignment horizontal="right" vertical="center" wrapText="1"/>
    </xf>
    <xf numFmtId="4" fontId="2" fillId="3" borderId="3" xfId="1" applyNumberFormat="1" applyFont="1" applyFill="1" applyBorder="1" applyAlignment="1" applyProtection="1">
      <alignment horizontal="right" vertical="center" wrapText="1"/>
      <protection locked="0"/>
    </xf>
    <xf numFmtId="4" fontId="2" fillId="2" borderId="3" xfId="1" applyNumberFormat="1" applyFont="1" applyFill="1" applyBorder="1" applyAlignment="1" applyProtection="1">
      <alignment horizontal="right" vertical="center" wrapText="1"/>
    </xf>
    <xf numFmtId="0" fontId="2" fillId="0" borderId="3" xfId="1" applyFont="1" applyFill="1" applyBorder="1" applyAlignment="1" applyProtection="1">
      <alignment horizontal="left" vertical="center" wrapText="1" indent="1"/>
    </xf>
    <xf numFmtId="0" fontId="2" fillId="3" borderId="3" xfId="1" applyNumberFormat="1" applyFont="1" applyFill="1" applyBorder="1" applyAlignment="1" applyProtection="1">
      <alignment horizontal="left" vertical="center" wrapText="1" indent="2"/>
      <protection locked="0"/>
    </xf>
    <xf numFmtId="0" fontId="2" fillId="0" borderId="3" xfId="1" applyNumberFormat="1" applyFont="1" applyFill="1" applyBorder="1" applyAlignment="1" applyProtection="1">
      <alignment horizontal="center" vertical="center" wrapText="1"/>
    </xf>
    <xf numFmtId="0" fontId="2" fillId="0" borderId="3" xfId="1" applyFont="1" applyFill="1" applyBorder="1" applyAlignment="1" applyProtection="1">
      <alignment horizontal="left" vertical="center" wrapText="1" indent="3"/>
    </xf>
    <xf numFmtId="49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4" fontId="2" fillId="4" borderId="3" xfId="1" applyNumberFormat="1" applyFont="1" applyFill="1" applyBorder="1" applyAlignment="1" applyProtection="1">
      <alignment horizontal="right" vertical="center" wrapText="1"/>
      <protection locked="0"/>
    </xf>
    <xf numFmtId="0" fontId="2" fillId="4" borderId="3" xfId="1" applyNumberFormat="1" applyFont="1" applyFill="1" applyBorder="1" applyAlignment="1" applyProtection="1">
      <alignment horizontal="left" vertical="center" wrapText="1"/>
      <protection locked="0"/>
    </xf>
    <xf numFmtId="49" fontId="2" fillId="5" borderId="3" xfId="1" applyNumberFormat="1" applyFont="1" applyFill="1" applyBorder="1" applyAlignment="1" applyProtection="1">
      <alignment vertical="center" wrapText="1"/>
    </xf>
    <xf numFmtId="49" fontId="5" fillId="5" borderId="3" xfId="3" applyFont="1" applyFill="1" applyBorder="1" applyAlignment="1" applyProtection="1">
      <alignment horizontal="left" vertical="center" indent="2"/>
    </xf>
    <xf numFmtId="0" fontId="2" fillId="5" borderId="3" xfId="1" applyFont="1" applyFill="1" applyBorder="1" applyAlignment="1" applyProtection="1">
      <alignment vertical="center" wrapText="1"/>
    </xf>
    <xf numFmtId="0" fontId="6" fillId="5" borderId="3" xfId="1" applyFont="1" applyFill="1" applyBorder="1" applyAlignment="1" applyProtection="1">
      <alignment vertical="center" wrapText="1"/>
    </xf>
    <xf numFmtId="0" fontId="2" fillId="0" borderId="3" xfId="1" applyFont="1" applyFill="1" applyBorder="1" applyAlignment="1" applyProtection="1">
      <alignment horizontal="left" vertical="center" wrapText="1" indent="2"/>
    </xf>
    <xf numFmtId="164" fontId="2" fillId="3" borderId="3" xfId="1" applyNumberFormat="1" applyFont="1" applyFill="1" applyBorder="1" applyAlignment="1" applyProtection="1">
      <alignment horizontal="right" vertical="center" wrapText="1"/>
      <protection locked="0"/>
    </xf>
    <xf numFmtId="49" fontId="2" fillId="0" borderId="3" xfId="1" applyNumberFormat="1" applyFont="1" applyFill="1" applyBorder="1" applyAlignment="1" applyProtection="1">
      <alignment horizontal="center" vertical="center" wrapText="1"/>
    </xf>
    <xf numFmtId="49" fontId="2" fillId="6" borderId="3" xfId="4" applyNumberFormat="1" applyFont="1" applyFill="1" applyBorder="1" applyAlignment="1" applyProtection="1">
      <alignment horizontal="left" vertical="center" wrapText="1"/>
    </xf>
    <xf numFmtId="49" fontId="2" fillId="3" borderId="3" xfId="1" applyNumberFormat="1" applyFont="1" applyFill="1" applyBorder="1" applyAlignment="1" applyProtection="1">
      <alignment horizontal="left" vertical="center" wrapText="1" indent="2"/>
      <protection locked="0"/>
    </xf>
    <xf numFmtId="49" fontId="7" fillId="4" borderId="3" xfId="5" applyNumberFormat="1" applyFont="1" applyFill="1" applyBorder="1" applyAlignment="1" applyProtection="1">
      <alignment horizontal="left" vertical="center" wrapText="1"/>
      <protection locked="0"/>
    </xf>
    <xf numFmtId="49" fontId="5" fillId="5" borderId="3" xfId="3" applyFont="1" applyFill="1" applyBorder="1" applyAlignment="1" applyProtection="1">
      <alignment horizontal="left" vertical="center" indent="1"/>
    </xf>
    <xf numFmtId="164" fontId="2" fillId="4" borderId="3" xfId="1" applyNumberFormat="1" applyFont="1" applyFill="1" applyBorder="1" applyAlignment="1" applyProtection="1">
      <alignment horizontal="right" vertical="center" wrapText="1"/>
      <protection locked="0"/>
    </xf>
    <xf numFmtId="49" fontId="7" fillId="4" borderId="3" xfId="5" applyNumberFormat="1" applyFill="1" applyBorder="1" applyAlignment="1" applyProtection="1">
      <alignment horizontal="left" vertical="center" wrapText="1"/>
      <protection locked="0"/>
    </xf>
    <xf numFmtId="0" fontId="9" fillId="0" borderId="0" xfId="1" applyFont="1" applyFill="1" applyAlignment="1" applyProtection="1">
      <alignment vertical="center" wrapText="1"/>
    </xf>
  </cellXfs>
  <cellStyles count="6">
    <cellStyle name="Гиперссылка" xfId="5" builtinId="8"/>
    <cellStyle name="ЗаголовокСтолбца" xfId="2"/>
    <cellStyle name="Обычный" xfId="0" builtinId="0"/>
    <cellStyle name="Обычный 3" xfId="3"/>
    <cellStyle name="Обычный_ЖКУ_проект3" xfId="4"/>
    <cellStyle name="Обычный_Мониторинг инвестиций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85;&#1092;&#1086;&#1088;&#1084;&#1072;&#1094;&#1080;&#1103;%20&#1086;&#1073;%20&#1086;&#1089;&#1085;&#1086;&#1074;&#1085;&#1099;&#1093;%20&#1087;&#1086;&#1082;&#1072;&#1079;&#1072;&#1090;&#1077;&#1083;&#1103;&#1093;%20&#1076;&#1077;&#1103;&#1090;&#1077;&#1083;&#1100;&#1085;&#1086;&#1089;&#1090;&#1080;%20&#1079;&#1072;%202021%20&#1075;&#1086;&#1076;.xl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List05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 | Форма 4.3.1"/>
      <sheetName val="Форма 4.3.1"/>
      <sheetName val="Форма 1.0.1 | Форма 4.3.2"/>
      <sheetName val="Форма 4.3.2"/>
      <sheetName val="Форма 1.0.1 | Форма 4.4"/>
      <sheetName val="Форма 4.4"/>
      <sheetName val="Форма 1.0.1 | Форма 4.5"/>
      <sheetName val="Форма 4.5"/>
      <sheetName val="Форма 1.0.1 | Форма 4.9"/>
      <sheetName val="Форма 4.9"/>
      <sheetName val="Форма 1.0.2"/>
      <sheetName val="Сведения об изменении"/>
      <sheetName val="Комментарии"/>
      <sheetName val="Проверка"/>
      <sheetName val="modReestr"/>
      <sheetName val="modfrmListIP"/>
      <sheetName val="REESTR_IP"/>
      <sheetName val="modList13"/>
      <sheetName val="modList07"/>
      <sheetName val="AllSheetsInThisWorkbook"/>
      <sheetName val="modCheckCyan"/>
      <sheetName val="modInfo"/>
      <sheetName val="TEHSHEET"/>
      <sheetName val="modfrmSelectData"/>
      <sheetName val="modList06"/>
      <sheetName val="modList01"/>
      <sheetName val="modList08"/>
      <sheetName val="et_union_hor"/>
      <sheetName val="et_union_vert"/>
      <sheetName val="modList00"/>
      <sheetName val="modList02"/>
      <sheetName val="modList03"/>
      <sheetName val="modList04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sheetDataSet>
      <sheetData sheetId="0"/>
      <sheetData sheetId="1"/>
      <sheetData sheetId="2"/>
      <sheetData sheetId="3"/>
      <sheetData sheetId="4">
        <row r="36">
          <cell r="F36" t="str">
            <v>да</v>
          </cell>
        </row>
        <row r="37">
          <cell r="F37" t="str">
            <v>28.03.2022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">
          <cell r="P2" t="str">
            <v>Торги/аукционы</v>
          </cell>
          <cell r="AB2" t="str">
            <v>газ природный по регулируемой цене</v>
          </cell>
        </row>
        <row r="3">
          <cell r="P3" t="str">
            <v>Прямые договора без торгов</v>
          </cell>
          <cell r="AB3" t="str">
            <v>газ природный по нерегулируемой цене</v>
          </cell>
        </row>
        <row r="4">
          <cell r="P4" t="str">
            <v>Прочее</v>
          </cell>
          <cell r="AB4" t="str">
            <v>газ сжиженный</v>
          </cell>
        </row>
        <row r="5">
          <cell r="AB5" t="str">
            <v>газовый конденсат</v>
          </cell>
        </row>
        <row r="6">
          <cell r="AB6" t="str">
            <v>гшз</v>
          </cell>
        </row>
        <row r="7">
          <cell r="AB7" t="str">
            <v>мазут</v>
          </cell>
        </row>
        <row r="8">
          <cell r="AB8" t="str">
            <v>нефть</v>
          </cell>
        </row>
        <row r="9">
          <cell r="AB9" t="str">
            <v>дизельное топливо</v>
          </cell>
        </row>
        <row r="10">
          <cell r="AB10" t="str">
            <v>уголь бурый</v>
          </cell>
        </row>
        <row r="11">
          <cell r="AB11" t="str">
            <v>уголь каменный</v>
          </cell>
        </row>
        <row r="12">
          <cell r="AB12" t="str">
            <v>торф</v>
          </cell>
        </row>
        <row r="13">
          <cell r="AB13" t="str">
            <v>дрова</v>
          </cell>
        </row>
        <row r="14">
          <cell r="AB14" t="str">
            <v>опил</v>
          </cell>
        </row>
        <row r="15">
          <cell r="AB15" t="str">
            <v>отходы березовые</v>
          </cell>
        </row>
        <row r="16">
          <cell r="AB16" t="str">
            <v>отходы осиновые</v>
          </cell>
        </row>
        <row r="17">
          <cell r="AB17" t="str">
            <v>печное топливо</v>
          </cell>
        </row>
        <row r="18">
          <cell r="AB18" t="str">
            <v>пилеты</v>
          </cell>
        </row>
        <row r="19">
          <cell r="AB19" t="str">
            <v>смола</v>
          </cell>
        </row>
        <row r="20">
          <cell r="AB20" t="str">
            <v>щепа</v>
          </cell>
        </row>
        <row r="21">
          <cell r="AB21" t="str">
            <v>горючий сланец</v>
          </cell>
        </row>
        <row r="22">
          <cell r="AB22" t="str">
            <v>керосин</v>
          </cell>
        </row>
        <row r="23">
          <cell r="AB23" t="str">
            <v>кислородно-водородная смесь</v>
          </cell>
        </row>
        <row r="24">
          <cell r="AB24" t="str">
            <v>электроэнергия (НН)</v>
          </cell>
        </row>
        <row r="25">
          <cell r="AB25" t="str">
            <v>электроэнергия (СН1)</v>
          </cell>
        </row>
        <row r="26">
          <cell r="AB26" t="str">
            <v>электроэнергия (СН2)</v>
          </cell>
        </row>
        <row r="27">
          <cell r="AB27" t="str">
            <v>электроэнергия (ВН)</v>
          </cell>
        </row>
        <row r="28">
          <cell r="AB28" t="str">
            <v>мощность</v>
          </cell>
        </row>
        <row r="29">
          <cell r="AB29" t="str">
            <v>прочее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D89"/>
  <sheetViews>
    <sheetView tabSelected="1" topLeftCell="A82" workbookViewId="0">
      <selection activeCell="B93" sqref="B93"/>
    </sheetView>
  </sheetViews>
  <sheetFormatPr defaultRowHeight="15" x14ac:dyDescent="0.25"/>
  <cols>
    <col min="2" max="2" width="46.140625" customWidth="1"/>
    <col min="3" max="3" width="12.85546875" customWidth="1"/>
    <col min="4" max="4" width="34.28515625" customWidth="1"/>
  </cols>
  <sheetData>
    <row r="4" spans="1:4" ht="68.25" customHeight="1" x14ac:dyDescent="0.25">
      <c r="A4" s="1" t="s">
        <v>153</v>
      </c>
      <c r="B4" s="1"/>
      <c r="C4" s="1"/>
      <c r="D4" s="1"/>
    </row>
    <row r="5" spans="1:4" ht="95.25" customHeight="1" x14ac:dyDescent="0.25">
      <c r="A5" s="2" t="s">
        <v>0</v>
      </c>
      <c r="B5" s="3" t="s">
        <v>1</v>
      </c>
      <c r="C5" s="3" t="s">
        <v>2</v>
      </c>
      <c r="D5" s="4" t="s">
        <v>3</v>
      </c>
    </row>
    <row r="6" spans="1:4" ht="22.5" x14ac:dyDescent="0.25">
      <c r="A6" s="2"/>
      <c r="B6" s="3"/>
      <c r="C6" s="3"/>
      <c r="D6" s="5" t="s">
        <v>4</v>
      </c>
    </row>
    <row r="7" spans="1:4" x14ac:dyDescent="0.25">
      <c r="A7" s="6" t="s">
        <v>5</v>
      </c>
      <c r="B7" s="6" t="s">
        <v>6</v>
      </c>
      <c r="C7" s="6" t="s">
        <v>7</v>
      </c>
      <c r="D7" s="7">
        <v>4</v>
      </c>
    </row>
    <row r="8" spans="1:4" ht="22.5" x14ac:dyDescent="0.25">
      <c r="A8" s="8" t="s">
        <v>5</v>
      </c>
      <c r="B8" s="9" t="s">
        <v>8</v>
      </c>
      <c r="C8" s="10" t="s">
        <v>9</v>
      </c>
      <c r="D8" s="11" t="str">
        <f>IF(buhg_flag="да",IF(dateBuhg="","Не указана",dateBuhg),"Не осуществлялась")</f>
        <v>28.03.2022</v>
      </c>
    </row>
    <row r="9" spans="1:4" ht="22.5" x14ac:dyDescent="0.25">
      <c r="A9" s="8" t="s">
        <v>6</v>
      </c>
      <c r="B9" s="9" t="s">
        <v>10</v>
      </c>
      <c r="C9" s="10" t="s">
        <v>11</v>
      </c>
      <c r="D9" s="12">
        <v>2184.4561399999998</v>
      </c>
    </row>
    <row r="10" spans="1:4" ht="33.75" x14ac:dyDescent="0.25">
      <c r="A10" s="8" t="s">
        <v>7</v>
      </c>
      <c r="B10" s="9" t="s">
        <v>12</v>
      </c>
      <c r="C10" s="10" t="s">
        <v>11</v>
      </c>
      <c r="D10" s="13">
        <f>SUM(D11:D12,D24,D27:D35,D38,D41,D43)</f>
        <v>2105.0189799999998</v>
      </c>
    </row>
    <row r="11" spans="1:4" ht="22.5" x14ac:dyDescent="0.25">
      <c r="A11" s="8" t="s">
        <v>13</v>
      </c>
      <c r="B11" s="14" t="s">
        <v>14</v>
      </c>
      <c r="C11" s="10" t="s">
        <v>11</v>
      </c>
      <c r="D11" s="12">
        <v>0</v>
      </c>
    </row>
    <row r="12" spans="1:4" x14ac:dyDescent="0.25">
      <c r="A12" s="8" t="s">
        <v>15</v>
      </c>
      <c r="B12" s="14" t="s">
        <v>16</v>
      </c>
      <c r="C12" s="10" t="s">
        <v>11</v>
      </c>
      <c r="D12" s="13">
        <f>SUMIF($E13:$E23,#REF!,D13:D23)</f>
        <v>0</v>
      </c>
    </row>
    <row r="13" spans="1:4" x14ac:dyDescent="0.25">
      <c r="A13" s="16" t="s">
        <v>154</v>
      </c>
      <c r="B13" s="15" t="s">
        <v>17</v>
      </c>
      <c r="C13" s="10" t="s">
        <v>9</v>
      </c>
      <c r="D13" s="10" t="s">
        <v>9</v>
      </c>
    </row>
    <row r="14" spans="1:4" x14ac:dyDescent="0.25">
      <c r="A14" s="16" t="s">
        <v>155</v>
      </c>
      <c r="B14" s="17" t="s">
        <v>18</v>
      </c>
      <c r="C14" s="18" t="s">
        <v>19</v>
      </c>
      <c r="D14" s="19">
        <v>10.338089999999999</v>
      </c>
    </row>
    <row r="15" spans="1:4" x14ac:dyDescent="0.25">
      <c r="A15" s="16" t="s">
        <v>156</v>
      </c>
      <c r="B15" s="17" t="s">
        <v>20</v>
      </c>
      <c r="C15" s="10" t="s">
        <v>11</v>
      </c>
      <c r="D15" s="19">
        <v>41.714820000000003</v>
      </c>
    </row>
    <row r="16" spans="1:4" x14ac:dyDescent="0.25">
      <c r="A16" s="16" t="s">
        <v>157</v>
      </c>
      <c r="B16" s="17" t="s">
        <v>21</v>
      </c>
      <c r="C16" s="10" t="s">
        <v>11</v>
      </c>
      <c r="D16" s="19">
        <f>D14*4.49304</f>
        <v>46.449451893599992</v>
      </c>
    </row>
    <row r="17" spans="1:4" x14ac:dyDescent="0.25">
      <c r="A17" s="16" t="s">
        <v>158</v>
      </c>
      <c r="B17" s="17" t="s">
        <v>22</v>
      </c>
      <c r="C17" s="10" t="s">
        <v>9</v>
      </c>
      <c r="D17" s="20" t="s">
        <v>23</v>
      </c>
    </row>
    <row r="18" spans="1:4" x14ac:dyDescent="0.25">
      <c r="A18" s="16" t="s">
        <v>159</v>
      </c>
      <c r="B18" s="15" t="s">
        <v>24</v>
      </c>
      <c r="C18" s="10" t="s">
        <v>9</v>
      </c>
      <c r="D18" s="10" t="s">
        <v>9</v>
      </c>
    </row>
    <row r="19" spans="1:4" x14ac:dyDescent="0.25">
      <c r="A19" s="16" t="s">
        <v>160</v>
      </c>
      <c r="B19" s="17" t="s">
        <v>18</v>
      </c>
      <c r="C19" s="18" t="s">
        <v>25</v>
      </c>
      <c r="D19" s="19">
        <v>108.1296</v>
      </c>
    </row>
    <row r="20" spans="1:4" x14ac:dyDescent="0.25">
      <c r="A20" s="16" t="s">
        <v>161</v>
      </c>
      <c r="B20" s="17" t="s">
        <v>20</v>
      </c>
      <c r="C20" s="10" t="s">
        <v>11</v>
      </c>
      <c r="D20" s="19">
        <v>2.4803799999999998</v>
      </c>
    </row>
    <row r="21" spans="1:4" x14ac:dyDescent="0.25">
      <c r="A21" s="16" t="s">
        <v>162</v>
      </c>
      <c r="B21" s="17" t="s">
        <v>21</v>
      </c>
      <c r="C21" s="10" t="s">
        <v>11</v>
      </c>
      <c r="D21" s="19">
        <f>D19*0.33006</f>
        <v>35.689255776000003</v>
      </c>
    </row>
    <row r="22" spans="1:4" x14ac:dyDescent="0.25">
      <c r="A22" s="16" t="s">
        <v>163</v>
      </c>
      <c r="B22" s="17" t="s">
        <v>22</v>
      </c>
      <c r="C22" s="10" t="s">
        <v>9</v>
      </c>
      <c r="D22" s="20" t="s">
        <v>26</v>
      </c>
    </row>
    <row r="23" spans="1:4" x14ac:dyDescent="0.25">
      <c r="A23" s="21"/>
      <c r="B23" s="22" t="s">
        <v>27</v>
      </c>
      <c r="C23" s="23"/>
      <c r="D23" s="24"/>
    </row>
    <row r="24" spans="1:4" ht="33.75" x14ac:dyDescent="0.25">
      <c r="A24" s="8" t="s">
        <v>28</v>
      </c>
      <c r="B24" s="14" t="s">
        <v>29</v>
      </c>
      <c r="C24" s="10" t="s">
        <v>11</v>
      </c>
      <c r="D24" s="12">
        <v>0</v>
      </c>
    </row>
    <row r="25" spans="1:4" ht="22.5" x14ac:dyDescent="0.25">
      <c r="A25" s="8" t="s">
        <v>30</v>
      </c>
      <c r="B25" s="25" t="s">
        <v>31</v>
      </c>
      <c r="C25" s="10" t="s">
        <v>32</v>
      </c>
      <c r="D25" s="12">
        <v>0</v>
      </c>
    </row>
    <row r="26" spans="1:4" ht="22.5" x14ac:dyDescent="0.25">
      <c r="A26" s="8" t="s">
        <v>33</v>
      </c>
      <c r="B26" s="25" t="s">
        <v>34</v>
      </c>
      <c r="C26" s="10" t="s">
        <v>35</v>
      </c>
      <c r="D26" s="26">
        <v>0</v>
      </c>
    </row>
    <row r="27" spans="1:4" ht="22.5" x14ac:dyDescent="0.25">
      <c r="A27" s="8" t="s">
        <v>36</v>
      </c>
      <c r="B27" s="14" t="s">
        <v>37</v>
      </c>
      <c r="C27" s="10" t="s">
        <v>11</v>
      </c>
      <c r="D27" s="12">
        <v>0</v>
      </c>
    </row>
    <row r="28" spans="1:4" ht="22.5" x14ac:dyDescent="0.25">
      <c r="A28" s="8" t="s">
        <v>38</v>
      </c>
      <c r="B28" s="14" t="s">
        <v>39</v>
      </c>
      <c r="C28" s="10" t="s">
        <v>11</v>
      </c>
      <c r="D28" s="12">
        <v>0</v>
      </c>
    </row>
    <row r="29" spans="1:4" ht="22.5" x14ac:dyDescent="0.25">
      <c r="A29" s="8" t="s">
        <v>40</v>
      </c>
      <c r="B29" s="14" t="s">
        <v>41</v>
      </c>
      <c r="C29" s="10" t="s">
        <v>11</v>
      </c>
      <c r="D29" s="12">
        <v>1108.41104</v>
      </c>
    </row>
    <row r="30" spans="1:4" ht="22.5" x14ac:dyDescent="0.25">
      <c r="A30" s="8" t="s">
        <v>42</v>
      </c>
      <c r="B30" s="14" t="s">
        <v>43</v>
      </c>
      <c r="C30" s="10" t="s">
        <v>11</v>
      </c>
      <c r="D30" s="12">
        <v>335.59258</v>
      </c>
    </row>
    <row r="31" spans="1:4" ht="22.5" x14ac:dyDescent="0.25">
      <c r="A31" s="8" t="s">
        <v>44</v>
      </c>
      <c r="B31" s="14" t="s">
        <v>45</v>
      </c>
      <c r="C31" s="10" t="s">
        <v>11</v>
      </c>
      <c r="D31" s="12">
        <v>187.33430999999999</v>
      </c>
    </row>
    <row r="32" spans="1:4" ht="22.5" x14ac:dyDescent="0.25">
      <c r="A32" s="8" t="s">
        <v>46</v>
      </c>
      <c r="B32" s="14" t="s">
        <v>47</v>
      </c>
      <c r="C32" s="10" t="s">
        <v>11</v>
      </c>
      <c r="D32" s="12">
        <v>51.529380000000003</v>
      </c>
    </row>
    <row r="33" spans="1:4" ht="22.5" x14ac:dyDescent="0.25">
      <c r="A33" s="8" t="s">
        <v>48</v>
      </c>
      <c r="B33" s="14" t="s">
        <v>49</v>
      </c>
      <c r="C33" s="10" t="s">
        <v>11</v>
      </c>
      <c r="D33" s="12">
        <f>12.22222+3.02761</f>
        <v>15.249829999999999</v>
      </c>
    </row>
    <row r="34" spans="1:4" ht="22.5" x14ac:dyDescent="0.25">
      <c r="A34" s="8" t="s">
        <v>50</v>
      </c>
      <c r="B34" s="14" t="s">
        <v>51</v>
      </c>
      <c r="C34" s="10" t="s">
        <v>11</v>
      </c>
      <c r="D34" s="12">
        <f>97.79784</f>
        <v>97.797839999999994</v>
      </c>
    </row>
    <row r="35" spans="1:4" x14ac:dyDescent="0.25">
      <c r="A35" s="8" t="s">
        <v>52</v>
      </c>
      <c r="B35" s="14" t="s">
        <v>53</v>
      </c>
      <c r="C35" s="10" t="s">
        <v>11</v>
      </c>
      <c r="D35" s="12">
        <f>5.218+22.83897+77.09215+4.55516+135.28146</f>
        <v>244.98574000000002</v>
      </c>
    </row>
    <row r="36" spans="1:4" x14ac:dyDescent="0.25">
      <c r="A36" s="8" t="s">
        <v>54</v>
      </c>
      <c r="B36" s="25" t="s">
        <v>55</v>
      </c>
      <c r="C36" s="10" t="s">
        <v>11</v>
      </c>
      <c r="D36" s="12">
        <f>135.27146</f>
        <v>135.27145999999999</v>
      </c>
    </row>
    <row r="37" spans="1:4" x14ac:dyDescent="0.25">
      <c r="A37" s="8" t="s">
        <v>56</v>
      </c>
      <c r="B37" s="25" t="s">
        <v>57</v>
      </c>
      <c r="C37" s="10" t="s">
        <v>11</v>
      </c>
      <c r="D37" s="12">
        <v>0</v>
      </c>
    </row>
    <row r="38" spans="1:4" x14ac:dyDescent="0.25">
      <c r="A38" s="8" t="s">
        <v>58</v>
      </c>
      <c r="B38" s="14" t="s">
        <v>59</v>
      </c>
      <c r="C38" s="10" t="s">
        <v>11</v>
      </c>
      <c r="D38" s="12">
        <f>268.41269-3.02761-187.33431-51.52938-0.00498</f>
        <v>26.516410000000025</v>
      </c>
    </row>
    <row r="39" spans="1:4" x14ac:dyDescent="0.25">
      <c r="A39" s="8" t="s">
        <v>60</v>
      </c>
      <c r="B39" s="25" t="s">
        <v>55</v>
      </c>
      <c r="C39" s="10" t="s">
        <v>11</v>
      </c>
      <c r="D39" s="12">
        <f>4.98274/1000</f>
        <v>4.9827399999999994E-3</v>
      </c>
    </row>
    <row r="40" spans="1:4" x14ac:dyDescent="0.25">
      <c r="A40" s="8" t="s">
        <v>61</v>
      </c>
      <c r="B40" s="25" t="s">
        <v>57</v>
      </c>
      <c r="C40" s="10" t="s">
        <v>11</v>
      </c>
      <c r="D40" s="12">
        <v>0</v>
      </c>
    </row>
    <row r="41" spans="1:4" ht="22.5" x14ac:dyDescent="0.25">
      <c r="A41" s="27" t="s">
        <v>62</v>
      </c>
      <c r="B41" s="14" t="s">
        <v>63</v>
      </c>
      <c r="C41" s="2" t="s">
        <v>11</v>
      </c>
      <c r="D41" s="12">
        <v>0</v>
      </c>
    </row>
    <row r="42" spans="1:4" ht="56.25" x14ac:dyDescent="0.25">
      <c r="A42" s="27"/>
      <c r="B42" s="25" t="s">
        <v>64</v>
      </c>
      <c r="C42" s="2"/>
      <c r="D42" s="28" t="s">
        <v>65</v>
      </c>
    </row>
    <row r="43" spans="1:4" ht="22.5" x14ac:dyDescent="0.25">
      <c r="A43" s="8" t="s">
        <v>66</v>
      </c>
      <c r="B43" s="14" t="s">
        <v>67</v>
      </c>
      <c r="C43" s="10" t="s">
        <v>11</v>
      </c>
      <c r="D43" s="13">
        <f>SUM(D44:D47)</f>
        <v>37.601849999999999</v>
      </c>
    </row>
    <row r="44" spans="1:4" x14ac:dyDescent="0.25">
      <c r="A44" s="8" t="s">
        <v>68</v>
      </c>
      <c r="B44" s="29" t="s">
        <v>69</v>
      </c>
      <c r="C44" s="10" t="s">
        <v>11</v>
      </c>
      <c r="D44" s="19">
        <v>0.71148999999999996</v>
      </c>
    </row>
    <row r="45" spans="1:4" x14ac:dyDescent="0.25">
      <c r="A45" s="8" t="s">
        <v>70</v>
      </c>
      <c r="B45" s="29" t="s">
        <v>71</v>
      </c>
      <c r="C45" s="10" t="s">
        <v>11</v>
      </c>
      <c r="D45" s="19">
        <f>1.17778+0.06455+1.39191+1.09815+0.14851+0.6647</f>
        <v>4.5456000000000003</v>
      </c>
    </row>
    <row r="46" spans="1:4" x14ac:dyDescent="0.25">
      <c r="A46" s="8" t="s">
        <v>72</v>
      </c>
      <c r="B46" s="29" t="s">
        <v>73</v>
      </c>
      <c r="C46" s="10" t="s">
        <v>11</v>
      </c>
      <c r="D46" s="19">
        <f>2.51862+2.05187+25.52469+2.11081+0.13877</f>
        <v>32.344760000000001</v>
      </c>
    </row>
    <row r="47" spans="1:4" x14ac:dyDescent="0.25">
      <c r="A47" s="21"/>
      <c r="B47" s="22" t="s">
        <v>74</v>
      </c>
      <c r="C47" s="23"/>
      <c r="D47" s="24"/>
    </row>
    <row r="48" spans="1:4" ht="33.75" x14ac:dyDescent="0.25">
      <c r="A48" s="8" t="s">
        <v>75</v>
      </c>
      <c r="B48" s="9" t="s">
        <v>76</v>
      </c>
      <c r="C48" s="10" t="s">
        <v>11</v>
      </c>
      <c r="D48" s="12">
        <f>D9-D10</f>
        <v>79.437159999999949</v>
      </c>
    </row>
    <row r="49" spans="1:4" ht="22.5" x14ac:dyDescent="0.25">
      <c r="A49" s="8" t="s">
        <v>77</v>
      </c>
      <c r="B49" s="9" t="s">
        <v>78</v>
      </c>
      <c r="C49" s="10" t="s">
        <v>11</v>
      </c>
      <c r="D49" s="12">
        <v>0</v>
      </c>
    </row>
    <row r="50" spans="1:4" ht="45" x14ac:dyDescent="0.25">
      <c r="A50" s="8" t="s">
        <v>79</v>
      </c>
      <c r="B50" s="14" t="s">
        <v>80</v>
      </c>
      <c r="C50" s="10" t="s">
        <v>11</v>
      </c>
      <c r="D50" s="12">
        <v>0</v>
      </c>
    </row>
    <row r="51" spans="1:4" ht="22.5" x14ac:dyDescent="0.25">
      <c r="A51" s="8" t="s">
        <v>81</v>
      </c>
      <c r="B51" s="9" t="s">
        <v>82</v>
      </c>
      <c r="C51" s="10" t="s">
        <v>11</v>
      </c>
      <c r="D51" s="12">
        <f>D52</f>
        <v>1466.6666700000001</v>
      </c>
    </row>
    <row r="52" spans="1:4" ht="22.5" x14ac:dyDescent="0.25">
      <c r="A52" s="8" t="s">
        <v>83</v>
      </c>
      <c r="B52" s="14" t="s">
        <v>84</v>
      </c>
      <c r="C52" s="10" t="s">
        <v>11</v>
      </c>
      <c r="D52" s="12">
        <f>D53</f>
        <v>1466.6666700000001</v>
      </c>
    </row>
    <row r="53" spans="1:4" ht="22.5" x14ac:dyDescent="0.25">
      <c r="A53" s="8" t="s">
        <v>85</v>
      </c>
      <c r="B53" s="25" t="s">
        <v>86</v>
      </c>
      <c r="C53" s="10" t="s">
        <v>11</v>
      </c>
      <c r="D53" s="12">
        <v>1466.6666700000001</v>
      </c>
    </row>
    <row r="54" spans="1:4" ht="22.5" x14ac:dyDescent="0.25">
      <c r="A54" s="8" t="s">
        <v>87</v>
      </c>
      <c r="B54" s="25" t="s">
        <v>88</v>
      </c>
      <c r="C54" s="10" t="s">
        <v>11</v>
      </c>
      <c r="D54" s="12">
        <v>0</v>
      </c>
    </row>
    <row r="55" spans="1:4" ht="22.5" x14ac:dyDescent="0.25">
      <c r="A55" s="8" t="s">
        <v>89</v>
      </c>
      <c r="B55" s="14" t="s">
        <v>90</v>
      </c>
      <c r="C55" s="10" t="s">
        <v>11</v>
      </c>
      <c r="D55" s="12">
        <v>0</v>
      </c>
    </row>
    <row r="56" spans="1:4" ht="22.5" x14ac:dyDescent="0.25">
      <c r="A56" s="8" t="s">
        <v>91</v>
      </c>
      <c r="B56" s="9" t="s">
        <v>92</v>
      </c>
      <c r="C56" s="10" t="s">
        <v>93</v>
      </c>
      <c r="D56" s="30"/>
    </row>
    <row r="57" spans="1:4" ht="45" x14ac:dyDescent="0.25">
      <c r="A57" s="8" t="s">
        <v>94</v>
      </c>
      <c r="B57" s="9" t="s">
        <v>95</v>
      </c>
      <c r="C57" s="10" t="s">
        <v>96</v>
      </c>
      <c r="D57" s="12">
        <v>0.78400000000000003</v>
      </c>
    </row>
    <row r="58" spans="1:4" x14ac:dyDescent="0.25">
      <c r="A58" s="21"/>
      <c r="B58" s="31" t="s">
        <v>97</v>
      </c>
      <c r="C58" s="23"/>
      <c r="D58" s="24"/>
    </row>
    <row r="59" spans="1:4" x14ac:dyDescent="0.25">
      <c r="A59" s="8" t="s">
        <v>98</v>
      </c>
      <c r="B59" s="14" t="s">
        <v>99</v>
      </c>
      <c r="C59" s="10" t="s">
        <v>96</v>
      </c>
      <c r="D59" s="12">
        <v>0.2389</v>
      </c>
    </row>
    <row r="60" spans="1:4" x14ac:dyDescent="0.25">
      <c r="A60" s="8" t="s">
        <v>100</v>
      </c>
      <c r="B60" s="14" t="s">
        <v>101</v>
      </c>
      <c r="C60" s="10" t="s">
        <v>102</v>
      </c>
      <c r="D60" s="26">
        <f>0.70683</f>
        <v>0.70682999999999996</v>
      </c>
    </row>
    <row r="61" spans="1:4" x14ac:dyDescent="0.25">
      <c r="A61" s="8" t="s">
        <v>103</v>
      </c>
      <c r="B61" s="14" t="s">
        <v>104</v>
      </c>
      <c r="C61" s="10" t="s">
        <v>102</v>
      </c>
      <c r="D61" s="32">
        <v>0</v>
      </c>
    </row>
    <row r="62" spans="1:4" ht="22.5" x14ac:dyDescent="0.25">
      <c r="A62" s="8" t="s">
        <v>105</v>
      </c>
      <c r="B62" s="14" t="s">
        <v>106</v>
      </c>
      <c r="C62" s="10" t="s">
        <v>102</v>
      </c>
      <c r="D62" s="26">
        <v>0.70682999999999996</v>
      </c>
    </row>
    <row r="63" spans="1:4" x14ac:dyDescent="0.25">
      <c r="A63" s="8" t="s">
        <v>107</v>
      </c>
      <c r="B63" s="25" t="s">
        <v>108</v>
      </c>
      <c r="C63" s="10" t="s">
        <v>102</v>
      </c>
      <c r="D63" s="26">
        <f>D62</f>
        <v>0.70682999999999996</v>
      </c>
    </row>
    <row r="64" spans="1:4" ht="56.25" x14ac:dyDescent="0.25">
      <c r="A64" s="8" t="s">
        <v>109</v>
      </c>
      <c r="B64" s="17" t="s">
        <v>110</v>
      </c>
      <c r="C64" s="10" t="s">
        <v>102</v>
      </c>
      <c r="D64" s="26">
        <v>0.61163999999999996</v>
      </c>
    </row>
    <row r="65" spans="1:4" ht="22.5" x14ac:dyDescent="0.25">
      <c r="A65" s="8" t="s">
        <v>111</v>
      </c>
      <c r="B65" s="14" t="s">
        <v>112</v>
      </c>
      <c r="C65" s="10" t="s">
        <v>102</v>
      </c>
      <c r="D65" s="26">
        <f>D63-D64</f>
        <v>9.5189999999999997E-2</v>
      </c>
    </row>
    <row r="66" spans="1:4" ht="33.75" x14ac:dyDescent="0.25">
      <c r="A66" s="8" t="s">
        <v>113</v>
      </c>
      <c r="B66" s="9" t="s">
        <v>114</v>
      </c>
      <c r="C66" s="10" t="s">
        <v>115</v>
      </c>
      <c r="D66" s="12">
        <v>0</v>
      </c>
    </row>
    <row r="67" spans="1:4" ht="22.5" x14ac:dyDescent="0.25">
      <c r="A67" s="8" t="s">
        <v>116</v>
      </c>
      <c r="B67" s="9" t="s">
        <v>117</v>
      </c>
      <c r="C67" s="10" t="s">
        <v>118</v>
      </c>
      <c r="D67" s="12">
        <v>0</v>
      </c>
    </row>
    <row r="68" spans="1:4" ht="22.5" x14ac:dyDescent="0.25">
      <c r="A68" s="8" t="s">
        <v>119</v>
      </c>
      <c r="B68" s="14" t="s">
        <v>120</v>
      </c>
      <c r="C68" s="10" t="s">
        <v>118</v>
      </c>
      <c r="D68" s="12">
        <v>0</v>
      </c>
    </row>
    <row r="69" spans="1:4" ht="22.5" x14ac:dyDescent="0.25">
      <c r="A69" s="8" t="s">
        <v>121</v>
      </c>
      <c r="B69" s="9" t="s">
        <v>122</v>
      </c>
      <c r="C69" s="10" t="s">
        <v>123</v>
      </c>
      <c r="D69" s="12">
        <v>2</v>
      </c>
    </row>
    <row r="70" spans="1:4" ht="22.5" x14ac:dyDescent="0.25">
      <c r="A70" s="8" t="s">
        <v>124</v>
      </c>
      <c r="B70" s="9" t="s">
        <v>125</v>
      </c>
      <c r="C70" s="10" t="s">
        <v>123</v>
      </c>
      <c r="D70" s="12">
        <v>0.5</v>
      </c>
    </row>
    <row r="71" spans="1:4" ht="56.25" x14ac:dyDescent="0.25">
      <c r="A71" s="8" t="s">
        <v>126</v>
      </c>
      <c r="B71" s="9" t="s">
        <v>127</v>
      </c>
      <c r="C71" s="10" t="s">
        <v>128</v>
      </c>
      <c r="D71" s="26">
        <f>D72+D73</f>
        <v>227.73999999999998</v>
      </c>
    </row>
    <row r="72" spans="1:4" ht="22.5" x14ac:dyDescent="0.25">
      <c r="A72" s="8" t="s">
        <v>129</v>
      </c>
      <c r="B72" s="15" t="s">
        <v>17</v>
      </c>
      <c r="C72" s="10" t="s">
        <v>128</v>
      </c>
      <c r="D72" s="32">
        <v>37.26</v>
      </c>
    </row>
    <row r="73" spans="1:4" ht="22.5" x14ac:dyDescent="0.25">
      <c r="A73" s="8" t="s">
        <v>130</v>
      </c>
      <c r="B73" s="15" t="s">
        <v>24</v>
      </c>
      <c r="C73" s="10" t="s">
        <v>128</v>
      </c>
      <c r="D73" s="32">
        <v>190.48</v>
      </c>
    </row>
    <row r="74" spans="1:4" x14ac:dyDescent="0.25">
      <c r="A74" s="21"/>
      <c r="B74" s="31" t="s">
        <v>97</v>
      </c>
      <c r="C74" s="23"/>
      <c r="D74" s="24"/>
    </row>
    <row r="75" spans="1:4" ht="45" x14ac:dyDescent="0.25">
      <c r="A75" s="8" t="s">
        <v>131</v>
      </c>
      <c r="B75" s="9" t="s">
        <v>132</v>
      </c>
      <c r="C75" s="10" t="s">
        <v>133</v>
      </c>
      <c r="D75" s="26">
        <f>D76+D77</f>
        <v>227.73999999999998</v>
      </c>
    </row>
    <row r="76" spans="1:4" ht="33.75" x14ac:dyDescent="0.25">
      <c r="A76" s="8" t="s">
        <v>134</v>
      </c>
      <c r="B76" s="15" t="s">
        <v>17</v>
      </c>
      <c r="C76" s="10" t="s">
        <v>133</v>
      </c>
      <c r="D76" s="32">
        <v>37.26</v>
      </c>
    </row>
    <row r="77" spans="1:4" ht="33.75" x14ac:dyDescent="0.25">
      <c r="A77" s="8" t="s">
        <v>135</v>
      </c>
      <c r="B77" s="15" t="s">
        <v>24</v>
      </c>
      <c r="C77" s="10" t="s">
        <v>133</v>
      </c>
      <c r="D77" s="32">
        <v>190.48</v>
      </c>
    </row>
    <row r="78" spans="1:4" x14ac:dyDescent="0.25">
      <c r="A78" s="21"/>
      <c r="B78" s="31" t="s">
        <v>97</v>
      </c>
      <c r="C78" s="23"/>
      <c r="D78" s="24"/>
    </row>
    <row r="79" spans="1:4" ht="45" x14ac:dyDescent="0.25">
      <c r="A79" s="8" t="s">
        <v>136</v>
      </c>
      <c r="B79" s="9" t="s">
        <v>137</v>
      </c>
      <c r="C79" s="10" t="s">
        <v>133</v>
      </c>
      <c r="D79" s="26">
        <f>D80+D81</f>
        <v>203.90699999999998</v>
      </c>
    </row>
    <row r="80" spans="1:4" ht="33.75" x14ac:dyDescent="0.25">
      <c r="A80" s="8" t="s">
        <v>138</v>
      </c>
      <c r="B80" s="15" t="s">
        <v>17</v>
      </c>
      <c r="C80" s="10" t="s">
        <v>133</v>
      </c>
      <c r="D80" s="32">
        <v>27.57</v>
      </c>
    </row>
    <row r="81" spans="1:4" ht="33.75" x14ac:dyDescent="0.25">
      <c r="A81" s="8" t="s">
        <v>139</v>
      </c>
      <c r="B81" s="15" t="s">
        <v>24</v>
      </c>
      <c r="C81" s="10" t="s">
        <v>133</v>
      </c>
      <c r="D81" s="32">
        <v>176.33699999999999</v>
      </c>
    </row>
    <row r="82" spans="1:4" x14ac:dyDescent="0.25">
      <c r="A82" s="21"/>
      <c r="B82" s="31" t="s">
        <v>97</v>
      </c>
      <c r="C82" s="23"/>
      <c r="D82" s="24"/>
    </row>
    <row r="83" spans="1:4" ht="45" x14ac:dyDescent="0.25">
      <c r="A83" s="8" t="s">
        <v>140</v>
      </c>
      <c r="B83" s="9" t="s">
        <v>141</v>
      </c>
      <c r="C83" s="10" t="s">
        <v>142</v>
      </c>
      <c r="D83" s="12">
        <v>0</v>
      </c>
    </row>
    <row r="84" spans="1:4" ht="33.75" x14ac:dyDescent="0.25">
      <c r="A84" s="8" t="s">
        <v>143</v>
      </c>
      <c r="B84" s="9" t="s">
        <v>144</v>
      </c>
      <c r="C84" s="10" t="s">
        <v>145</v>
      </c>
      <c r="D84" s="12">
        <v>0</v>
      </c>
    </row>
    <row r="85" spans="1:4" ht="83.25" customHeight="1" x14ac:dyDescent="0.25">
      <c r="A85" s="8" t="s">
        <v>146</v>
      </c>
      <c r="B85" s="9" t="s">
        <v>147</v>
      </c>
      <c r="C85" s="10" t="s">
        <v>93</v>
      </c>
      <c r="D85" s="30" t="s">
        <v>148</v>
      </c>
    </row>
    <row r="86" spans="1:4" ht="42" customHeight="1" x14ac:dyDescent="0.25">
      <c r="A86" s="8" t="s">
        <v>149</v>
      </c>
      <c r="B86" s="14" t="s">
        <v>150</v>
      </c>
      <c r="C86" s="10" t="s">
        <v>93</v>
      </c>
      <c r="D86" s="30" t="s">
        <v>148</v>
      </c>
    </row>
    <row r="87" spans="1:4" ht="22.5" x14ac:dyDescent="0.25">
      <c r="A87" s="8" t="s">
        <v>151</v>
      </c>
      <c r="B87" s="14" t="s">
        <v>152</v>
      </c>
      <c r="C87" s="10" t="s">
        <v>93</v>
      </c>
      <c r="D87" s="33"/>
    </row>
    <row r="89" spans="1:4" x14ac:dyDescent="0.25">
      <c r="B89" s="34" t="s">
        <v>164</v>
      </c>
    </row>
  </sheetData>
  <mergeCells count="6">
    <mergeCell ref="A4:D4"/>
    <mergeCell ref="A5:A6"/>
    <mergeCell ref="B5:B6"/>
    <mergeCell ref="C5:C6"/>
    <mergeCell ref="A41:A42"/>
    <mergeCell ref="C41:C42"/>
  </mergeCells>
  <dataValidations count="10">
    <dataValidation type="list" allowBlank="1" showInputMessage="1" showErrorMessage="1" errorTitle="Ошибка" error="Выберите значение из списка" prompt="Выберите значение из списка" sqref="D17 D22">
      <formula1>kind_of_purchase_method</formula1>
    </dataValidation>
    <dataValidation type="list" allowBlank="1" showInputMessage="1" showErrorMessage="1" errorTitle="Ошибка" error="Выберите значение из списка" prompt="Выберите значение из списка" sqref="B13 B18">
      <formula1>kind_of_fuels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источник тепловой энергии" sqref="B72:B73 B76:B77 B80:B81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D42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D56 D85:D87">
      <formula1>900</formula1>
    </dataValidation>
    <dataValidation type="decimal" allowBlank="1" showErrorMessage="1" errorTitle="Ошибка" error="Допускается ввод только действительных чисел!" sqref="D48:D49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наименование прочих расходов" sqref="B44:B46">
      <formula1>900</formula1>
    </dataValidation>
    <dataValidation type="decimal" allowBlank="1" showErrorMessage="1" errorTitle="Ошибка" error="Допускается ввод только действительных чисел!" sqref="D51:D55 D83:D84 D66:D71 D75 D79 D59 D57">
      <formula1>-9.99999999999999E+37</formula1>
      <formula2>9.99999999999999E+37</formula2>
    </dataValidation>
    <dataValidation type="textLength" operator="lessThanOrEqual" allowBlank="1" showInputMessage="1" showErrorMessage="1" errorTitle="Ошибка" error="Допускается ввод не более 900 символов!" sqref="C14 C19">
      <formula1>900</formula1>
    </dataValidation>
    <dataValidation type="decimal" allowBlank="1" showErrorMessage="1" errorTitle="Ошибка" error="Допускается ввод только неотрицательных чисел!" sqref="D9 D43 D50 D24:D41 D11 D60:D65 D14:D16 D19:D21 D44:D46 D72:D73 D76:D77 D80:D81">
      <formula1>0</formula1>
      <formula2>9.99999999999999E+23</formula2>
    </dataValidation>
  </dataValidations>
  <hyperlinks>
    <hyperlink ref="D85" location="'Форма 4.3.1'!$G$119" tooltip="Кликните по гиперссылке, чтобы перейти по гиперссылке или отредактировать её" display="https://portal.eias.ru/Portal/DownloadPage.aspx?type=12&amp;guid=fc2d0d46-8358-4ac1-975a-0bd2d449b5fd"/>
    <hyperlink ref="D86" location="'Форма 4.3.1'!$G$120" tooltip="Кликните по гиперссылке, чтобы перейти по гиперссылке или отредактировать её" display="https://portal.eias.ru/Portal/DownloadPage.aspx?type=12&amp;guid=fc2d0d46-8358-4ac1-975a-0bd2d449b5fd"/>
  </hyperlink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Кургузова Наталия Анатольевна</dc:creator>
  <cp:lastModifiedBy>Кургузова Наталия Анатольевна</cp:lastModifiedBy>
  <dcterms:created xsi:type="dcterms:W3CDTF">2022-04-29T08:29:02Z</dcterms:created>
  <dcterms:modified xsi:type="dcterms:W3CDTF">2022-04-29T08:35:03Z</dcterms:modified>
</cp:coreProperties>
</file>